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Connecteurs\BATIGEST\SQL\Etats standards\Analyse Entreprise\Tableau bord général\"/>
    </mc:Choice>
  </mc:AlternateContent>
  <xr:revisionPtr revIDLastSave="0" documentId="13_ncr:1_{7D29E67D-137C-4B32-A94F-44387BFA97C5}" xr6:coauthVersionLast="45" xr6:coauthVersionMax="45" xr10:uidLastSave="{00000000-0000-0000-0000-000000000000}"/>
  <bookViews>
    <workbookView xWindow="-28920" yWindow="-120" windowWidth="29040" windowHeight="15840" xr2:uid="{BC6E283F-FC67-45A0-AC11-60B6E30AE537}"/>
  </bookViews>
  <sheets>
    <sheet name="Synthèse Période" sheetId="1" r:id="rId1"/>
    <sheet name="Détaillé type élmts" sheetId="2" r:id="rId2"/>
    <sheet name="RIK_PARAMS" sheetId="5" state="very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6" i="1"/>
  <c r="D16" i="1"/>
  <c r="D15" i="1"/>
  <c r="D13" i="1"/>
  <c r="D10" i="1"/>
  <c r="D9" i="1"/>
  <c r="D7" i="2"/>
  <c r="E25" i="2"/>
  <c r="E23" i="2"/>
  <c r="E16" i="2"/>
  <c r="E19" i="2"/>
  <c r="E17" i="2"/>
  <c r="E27" i="2" l="1"/>
  <c r="E24" i="2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7" authorId="0" shapeId="0" xr:uid="{F60053A0-CA8A-4E81-97A6-48E076D01EA4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<sst xmlns="http://schemas.openxmlformats.org/spreadsheetml/2006/main" count="48" uniqueCount="36">
  <si>
    <t>Dossier</t>
  </si>
  <si>
    <t>Chantier</t>
  </si>
  <si>
    <t>Période</t>
  </si>
  <si>
    <t>Total charges</t>
  </si>
  <si>
    <t>Montant sur la période</t>
  </si>
  <si>
    <t>Prix de revient réalisé</t>
  </si>
  <si>
    <t>Déboursé réalisé</t>
  </si>
  <si>
    <t>Frais généraux</t>
  </si>
  <si>
    <t>BTG_DOS_ECDB</t>
  </si>
  <si>
    <t>*</t>
  </si>
  <si>
    <t>2019*</t>
  </si>
  <si>
    <t>Facturé chantier</t>
  </si>
  <si>
    <t>Facturé (autre)</t>
  </si>
  <si>
    <t>Total Produit</t>
  </si>
  <si>
    <t>Résultat</t>
  </si>
  <si>
    <t>Divers</t>
  </si>
  <si>
    <t>Fourniture et matériaux</t>
  </si>
  <si>
    <t>Total</t>
  </si>
  <si>
    <t>Type récapitualtif</t>
  </si>
  <si>
    <t>Réalisé - Déboursé</t>
  </si>
  <si>
    <t>Main d'oeuvre</t>
  </si>
  <si>
    <t>Type</t>
  </si>
  <si>
    <t>Réalisé - Prix De Revient</t>
  </si>
  <si>
    <t>FG</t>
  </si>
  <si>
    <t>Réalisé - Temps</t>
  </si>
  <si>
    <t>Divers..Fourniture et matériaux,Main d'oeuvre</t>
  </si>
  <si>
    <t>Charges:</t>
  </si>
  <si>
    <t>Produits:</t>
  </si>
  <si>
    <t>Total facturation</t>
  </si>
  <si>
    <t>Récapitualits:</t>
  </si>
  <si>
    <t>{_x000D_
  "Name": "CacheManager_Détaillé type élmts",_x000D_
  "Column": 2,_x000D_
  "Length": 1,_x000D_
  "IsEncrypted": false_x000D_
}</t>
  </si>
  <si>
    <t>{_x000D_
  "Formulas": {_x000D_
    "=RIK_AC(\"INF53__;INF02@E=1,S=12,G=0,T=0,P=0:@R=A,S=8,V={0}:R=B,S=1500|2,V={1}:R=C,S=53,V={2}:R=D,S=1,V=Avoir client,Facture client:R=E,S=1500|2,V=&lt;&gt;!,&lt;&gt;&lt;NULL&gt;:\";$B$1;$B$2;$B$3)": 1,_x000D_
    "=RIK_AC(\"INF53__;INF02@E=1,S=12,G=0,T=0,P=0:@R=A,S=8,V={0}:R=B,S=1500|2,V={1}:R=C,S=53,V={2}:R=D,S=1,V=Avoir client,Facture client:R=E,S=1500|2,V=!,&lt;NULL&gt;:\";$B$1;$B$2;$B$3)": 2,_x000D_
    "=RIK_AC(\"INF53__;INF02@E=1,S=12,G=0,T=0,P=0:@R=A,S=8,V={0}:R=B,S=1500|2,V={1}:R=C,S=53,V={2}:R=D,S=1,V=Avoir client,Facture client:\";$B$1;$B$2;$B$3)": 3,_x000D_
    "=RIK_AC(\"INF53__;INF01@E=1,S=8,G=0,T=0,P=0:@R=A,S=1009|1,V={0}:R=B,S=1009|2,V={1}:R=C,S=27,V={2}:\";$B$1;$B$2;$B$3)": 4,_x000D_
    "=RIK_AC(\"INF53__;INF01@E=1,S=11,G=0,T=0,P=0:@R=A,S=1009|1,V={0}:R=B,S=1009|2,V={1}:R=C,S=27,V={2}:\";$B$1;$B$2;$B$3)": 5_x000D_
  },_x000D_
  "ItemPool": {_x000D_
    "Items": {_x000D_
      "1": {_x000D_
        "$type": "Inside.Core.Formula.Definition.DefinitionAC, Inside.Core.Formula",_x000D_
        "ID": 1,_x000D_
        "Results": [_x000D_
          [_x000D_
            923202.72000000032_x000D_
          ]_x000D_
        ],_x000D_
        "Statistics": {_x000D_
          "CreationDate": "2020-03-31T17:50:26.7330699+02:00",_x000D_
          "LastRefreshDate": "2020-03-31T17:53:34.6837267+02:00",_x000D_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170866.88_x000D_
          ]_x000D_
        ],_x000D_
        "Statistics": {_x000D_
          "CreationDate": "2020-03-31T17:50:27.0074441+02:00",_x000D_
          "LastRefreshDate": "2020-03-31T17:53:34.7710146+02:00",_x000D_
          "TotalRefreshCount": 2,_x000D_
          "CustomInfo": {}_x000D_
        }_x000D_
      },_x000D_
      "3": {_x000D_
        "$type": "Inside.Core.Formula.Definition.DefinitionAC, Inside.Core.Formula",_x000D_
        "ID": 3,_x000D_
        "Results": [_x000D_
          [_x000D_
            1094069.6000000008_x000D_
          ]_x000D_
        ],_x000D_
        "Statistics": {_x000D_
          "CreationDate": "2020-03-31T17:50:59.2391113+02:00",_x000D_
          "LastRefreshDate": "2020-03-31T17:53:34.727125+02:00",_x000D_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531680.41919999651_x000D_
          ]_x000D_
        ],_x000D_
        "Statistics": {_x000D_
          "CreationDate": "2020-03-31T17:52:05.1733565+02:00",_x000D_
          "LastRefreshDate": "2020-03-31T17:53:34.5594123+02:00",_x000D_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543021.91000000027_x000D_
          ]_x000D_
        ],_x000D_
        "Statistics": {_x000D_
          "CreationDate": "2020-03-31T17:52:27.9926404+02:00",_x000D_
          "LastRefreshDate": "2020-03-31T17:53:33.1553549+02:00",_x000D_
          "TotalRefreshCount": 2,_x000D_
          "CustomInfo": {}_x000D_
        }_x000D_
      }_x000D_
    },_x000D_
    "LastID": 5_x000D_
  }_x000D_
}</t>
  </si>
  <si>
    <t>{_x000D_
  "Name": "CacheManager_Synthèse nature de travaux",_x000D_
  "Column": 3,_x000D_
  "Length": 1,_x000D_
  "IsEncrypted": false_x000D_
}</t>
  </si>
  <si>
    <t>{_x000D_
  "Formulas": {_x000D_
    "=RIK_AC(\"INF53__;INF02@E=1,S=12,G=0,T=0,P=0:@R=A,S=8,V={0}:R=B,S=1500|2,V={1}:R=C,S=53,V={2}:R=D,S=1,V=Avoir client,Facture client:R=E,S=1500|2,V=&lt;&gt;!,&lt;&gt;&lt;NULL&gt;:\";$B$1;$B$2;$B$3)": 1,_x000D_
    "=RIK_AC(\"INF53__;INF02@E=1,S=12,G=0,T=0,P=0:@R=A,S=8,V={0}:R=B,S=1500|2,V={1}:R=C,S=53,V={2}:R=D,S=1500|13,V={3}:\";$B$1;$B$2;$B$3;$C10)": 2,_x000D_
    "=RIK_AC(\"INF53__;INF02@E=1,S=12,G=0,T=0,P=0:@R=A,S=8,V={0}:R=B,S=1500|2,V={1}:R=C,S=53,V={2}:R=D,S=1500|13,V={3}:\";$B$1;$B$2;$B$3;$C9)": 3,_x000D_
    "=RIK_AC(\"INF53__;INF02@E=1,S=12,G=0,T=0,P=0:@R=A,S=8,V={0}:R=B,S=1500|2,V={1}:R=C,S=53,V={2}:R=D,S=1500|13,V={3}:\";$B$1;$B$2;$B$3;$C8)": 4_x000D_
  },_x000D_
  "ItemPool": {_x000D_
    "Items": {_x000D_
      "1": {_x000D_
        "$type": "Inside.Core.Formula.Definition.DefinitionAC, Inside.Core.Formula",_x000D_
        "ID": 1,_x000D_
        "Results": [_x000D_
          [_x000D_
            142975.41_x000D_
          ]_x000D_
        ],_x000D_
        "Statistics": {_x000D_
          "CreationDate": "2020-03-31T18:08:34.5981535+02:00",_x000D_
          "LastRefreshDate": "2020-03-31T18:08:34.7422318+02:00",_x000D_
          "TotalRefreshCount": 3,_x000D_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"2020-03-31T18:09:08.0844722+02:00",_x000D_
          "LastRefreshDate": "2020-03-31T18:10:12.8000219+02:00",_x000D_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95241.959999999992_x000D_
          ]_x000D_
        ],_x000D_
        "Statistics": {_x000D_
          "CreationDate": "2020-03-31T18:09:08.273913+02:00",_x000D_
          "LastRefreshDate": "2020-03-31T18:10:12.8019719+02:00",_x000D_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216682.8_x000D_
          ]_x000D_
        ],_x000D_
        "Statistics": {_x000D_
          "CreationDate": "2020-03-31T18:09:08.2759403+02:00",_x000D_
          "LastRefreshDate": "2020-03-31T18:10:12.8029696+02:00",_x000D_
          "TotalRefreshCount": 3,_x000D_
          "CustomInfo": {}_x000D_
        }_x000D_
      }_x000D_
    },_x000D_
    "LastID": 4_x000D_
  }_x000D_
}</t>
  </si>
  <si>
    <t>{_x000D_
  "Name": "CacheManager_Détaillé nature de travaux",_x000D_
  "Column": 4,_x000D_
  "Length": 1,_x000D_
  "IsEncrypted": false_x000D_
}</t>
  </si>
  <si>
    <t>{_x000D_
  "Formulas": {_x000D_
    "=RIK_AC(\"INF53__;INF02@E=1,S=12,G=0,T=0,P=0:@R=A,S=8,V={0}:R=B,S=1500|2,V={1}:R=C,S=53,V={2}:R=D,S=1500|13,V={3}:\";$B$1;$B$2;$B$3;$C13)": 1,_x000D_
    "=RIK_AC(\"INF53__;INF02@E=1,S=12,G=0,T=0,P=0:@R=A,S=8,V={0}:R=B,S=1500|2,V={1}:R=C,S=53,V={2}:R=D,S=1500|13,V={3}:\";$B$1;$B$2;$B$3;$C15)": 2,_x000D_
    "=RIK_AC(\"INF53__;INF02@E=1,S=12,G=0,T=0,P=0:@R=A,S=8,V={0}:R=B,S=1500|2,V={1}:R=C,S=53,V={2}:R=D,S=1500|13,V={3}:\";$B$1;$B$2;$B$3;$C14)": 3,_x000D_
    "=RIK_AC(\"INF53__;INF02@E=1,S=12,G=0,T=0,P=0:@R=A,S=8,V={0}:R=B,S=1500|2,V={1}:R=C,S=53,V={2}:R=D,S=1500|13,V={3}:\";$B$1;$B$2;$B$3;$C20)": 4,_x000D_
    "=RIK_AC(\"INF53__;INF02@E=1,S=12,G=0,T=0,P=0:@R=A,S=8,V={0}:R=B,S=1500|2,V={1}:R=C,S=53,V={2}:R=D,S=1500|13,V={3}:\";$B$1;$B$2;$B$3;$C28)": 5,_x000D_
    "=RIK_AC(\"INF53__;INF02@E=1,S=12,G=0,T=0,P=0:@R=A,S=8,V={0}:R=B,S=1500|2,V={1}:R=C,S=53,V={2}:R=D,S=1500|13,V={3}:\";$B$1;$B$2;$B$3;$C30)": 6,_x000D_
    "=RIK_AC(\"INF53__;INF02@E=1,S=12,G=0,T=0,P=0:@R=A,S=8,V={0}:R=B,S=1500|2,V={1}:R=C,S=53,V={2}:R=D,S=1500|13,V={3}:\";$B$1;$B$2;$B$3;$C23)": 7,_x000D_
    "=RIK_AC(\"INF53__;INF02@E=1,S=12,G=0,T=0,P=0:@R=A,S=8,V={0}:R=B,S=1500|2,V={1}:R=C,S=53,V={2}:R=D,S=1500|13,V={3}:\";$B$1;$B$2;$B$3;$C16)": 8,_x000D_
    "=RIK_AC(\"INF53__;INF02@E=1,S=12,G=0,T=0,P=0:@R=A,S=8,V={0}:R=B,S=1500|2,V={1}:R=C,S=53,V={2}:R=D,S=1500|13,V={3}:\";$B$1;$B$2;$B$3;$C34)": 9,_x000D_
    "=RIK_AC(\"INF53__;INF02@E=1,S=12,G=0,T=0,P=0:@R=A,S=8,V={0}:R=B,S=1500|2,V={1}:R=C,S=53,V={2}:R=D,S=1500|13,V={3}:\";$B$1;$B$2;$B$3;$C21)": 10,_x000D_
    "=RIK_AC(\"INF53__;INF02@E=1,S=12,G=0,T=0,P=0:@R=A,S=8,V={0}:R=B,S=1500|2,V={1}:R=C,S=53,V={2}:R=D,S=1500|13,V={3}:\";$B$1;$B$2;$B$3;$C29)": 11,_x000D_
    "=RIK_AC(\"INF53__;INF02@E=1,S=12,G=0,T=0,P=0:@R=A,S=8,V={0}:R=B,S=1500|2,V={1}:R=C,S=53,V={2}:R=D,S=1500|13,V={3}:\";$B$1;$B$2;$B$3;$C22)": 12,_x000D_
    "=RIK_AC(\"INF53__;INF02@E=1,S=12,G=0,T=0,P=0:@R=A,S=8,V={0}:R=B,S=1500|2,V={1}:R=C,S=53,V={2}:R=D,S=1500|13,V={3}:\";$B$1;$B$2;$B$3;$C31)": 13,_x000D_
    "=RIK_AC(\"INF53__;INF02@E=1,S=12,G=0,T=0,P=0:@R=A,S=8,V={0}:R=B,S=1500|2,V={1}:R=C,S=53,V={2}:R=D,S=1500|13,V={3}:\";$B$1;$B$2;$B$3;$C24)": 14,_x000D_
    "=RIK_AC(\"INF53__;INF02@E=1,S=12,G=0,T=0,P=0:@R=A,S=8,V={0}:R=B,S=1500|2,V={1}:R=C,S=53,V={2}:R=D,S=1500|13,V={3}:\";$B$1;$B$2;$B$3;$C32)": 15,_x000D_
    "=RIK_AC(\"INF53__;INF02@E=1,S=12,G=0,T=0,P=0:@R=A,S=8,V={0}:R=B,S=1500|2,V={1}:R=C,S=53,V={2}:R=D,S=1500|13,V={3}:\";$B$1;$B$2;$B$3;$C26)": 16,_x000D_
    "=RIK_AC(\"INF53__;INF02@E=1,S=12,G=0,T=0,P=0:@R=A,S=8,V={0}:R=B,S=1500|2,V={1}:R=C,S=53,V={2}:R=D,S=1500|13,V={3}:\";$B$1;$B$2;$B$3;$C19)": 17,_x000D_
    "=RIK_AC(\"INF53__;INF02@E=1,S=12,G=0,T=0,P=0:@R=A,S=8,V={0}:R=B,S=1500|2,V={1}:R=C,S=53,V={2}:R=D,S=1500|13,V={3}:\";$B$1;$B$2;$B$3;$C17)": 18,_x000D_
    "=RIK_AC(\"INF53__;INF02@E=1,S=12,G=0,T=0,P=0:@R=A,S=8,V={0}:R=B,S=1500|2,V={1}:R=C,S=53,V={2}:R=D,S=1500|13,V={3}:\";$B$1;$B$2;$B$3;$C25)": 19,_x000D_
    "=RIK_AC(\"INF53__;INF02@E=1,S=12,G=0,T=0,P=0:@R=A,S=8,V={0}:R=B,S=1500|2,V={1}:R=C,S=53,V={2}:R=D,S=1500|13,V={3}:\";$B$1;$B$2;$B$3;$C33)": 20,_x000D_
    "=RIK_AC(\"INF53__;INF02@E=1,S=12,G=0,T=0,P=0:@R=A,S=8,V={0}:R=B,S=1500|2,V={1}:R=C,S=53,V={2}:R=D,S=1500|13,V={3}:\";$B$1;$B$2;$B$3;$C18)": 21,_x000D_
    "=RIK_AC(\"INF53__;INF02@E=1,S=12,G=0,T=0,P=0:@R=A,S=8,V={0}:R=B,S=1500|2,V={1}:R=C,S=53,V={2}:R=D,S=1500|13,V={3}:\";$B$1;$B$2;$B$3;$C27)": 22,_x000D_
    "=RIK_AC(\"INF53__;INF02@E=1,S=12,G=0,T=0,P=0:@R=A,S=8,V={0}:R=B,S=1500|2,V={1}:R=C,S=53,V={2}:R=D,S=1500|13,V={3}:\";$B$1;$B$2;$B$3;$C9)": 23,_x000D_
    "=RIK_AC(\"INF53__;INF02@E=1,S=12,G=0,T=0,P=0:@R=A,S=8,V={0}:R=B,S=1500|2,V={1}:R=C,S=53,V={2}:R=D,S=1500|13,V={3}:\";$B$1;$B$2;$B$3;$C10)": 24,_x000D_
    "=RIK_AC(\"INF53__;INF02@E=1,S=12,G=0,T=0,P=0:@R=A,S=8,V={0}:R=B,S=1500|2,V={1}:R=C,S=53,V={2}:R=D,S=1500|13,V={3}:\";$B$1;$B$2;$B$3;$C8)": 25_x000D_
  },_x000D_
  "ItemPool": {_x000D_
    "Items": {_x000D_
      "1": {_x000D_
        "$type": "Inside.Core.Formula.Definition.DefinitionAC, Inside.Core.Formula",_x000D_
        "ID": 1,_x000D_
        "Results": [_x000D_
          [_x000D_
            216682.8_x000D_
          ]_x000D_
        ],_x000D_
        "Statistics": {_x000D_
          "CreationDate": "2020-03-31T18:14:39.4873698+02:00",_x000D_
          "LastRefreshDate": "2020-03-31T18:17:02.1033379+02:00",_x000D_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"2020-03-31T18:14:39.648978+02:00",_x000D_
          "LastRefreshDate": "2020-03-31T18:17:02.1013435+02:00",_x000D_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95241.959999999992_x000D_
          ]_x000D_
        ],_x000D_
        "Statistics": {_x000D_
          "CreationDate": "2020-03-31T18:14:39.6509716+02:00",_x000D_
          "LastRefreshDate": "2020-03-31T18:17:02.0993816+02:00",_x000D_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216682.8_x000D_
          ]_x000D_
        ],_x000D_
        "Statistics": {_x000D_
          "CreationDate": "2020-03-31T18:16:33.0297758+02:00",_x000D_
          "LastRefreshDate": "2020-03-31T18:16:33.1624411+02:00",_x000D_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95241.959999999992_x000D_
          ]_x000D_
        ],_x000D_
        "Statistics": {_x000D_
          "CreationDate": "2020-03-31T18:16:33.1654633+02:00",_x000D_
          "LastRefreshDate": "2020-03-31T18:16:33.1654633+02:00",_x000D_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95241.959999999992_x000D_
          ]_x000D_
        ],_x000D_
        "Statistics": {_x000D_
          "CreationDate": "2020-03-31T18:16:33.1684543+02:00",_x000D_
          "LastRefreshDate": "2020-03-31T18:16:33.1684543+02:00",_x000D_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95241.959999999992_x000D_
          ]_x000D_
        ],_x000D_
        "Statistics": {_x000D_
          "CreationDate": "2020-03-31T18:16:33.1704117+02:00",_x000D_
          "LastRefreshDate": "2020-03-31T18:16:33.1704117+02:00",_x000D_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216682.8_x000D_
          ]_x000D_
        ],_x000D_
        "Statistics": {_x000D_
          "CreationDate": "2020-03-31T18:16:33.1724077+02:00",_x000D_
          "LastRefreshDate": "2020-03-31T18:16:33.1724077+02:00",_x000D_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"2020-03-31T18:16:33.1734464+02:00",_x000D_
          "LastRefreshDate": "2020-03-31T18:16:33.1744449+02:00",_x000D_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95241.959999999992_x000D_
          ]_x000D_
        ],_x000D_
        "Statistics": {_x000D_
          "CreationDate": "2020-03-31T18:16:33.1754433+02:00",_x000D_
          "LastRefreshDate": "2020-03-31T18:16:33.1764416+02:00",_x000D_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95241.959999999992_x000D_
          ]_x000D_
        ],_x000D_
        "Statistics": {_x000D_
          "CreationDate": "2020-03-31T18:16:33.1774443+02:00",_x000D_
          "LastRefreshDate": "2020-03-31T18:16:33.1774443+02:00",_x000D_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95241.959999999992_x000D_
          ]_x000D_
        ],_x000D_
        "Statistics": {_x000D_
          "CreationDate": "2020-03-31T18:16:33.1794305+02:00",_x000D_
          "LastRefreshDate": "2020-03-31T18:16:33.1794305+02:00",_x000D_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95241.959999999992_x000D_
          ]_x000D_
        ],_x000D_
        "Statistics": {_x000D_
          "CreationDate": "2020-03-31T18:16:33.1823918+02:00",_x000D_
          "LastRefreshDate": "2020-03-31T18:16:33.1834181+02:00",_x000D_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95241.959999999992_x000D_
          ]_x000D_
        ],_x000D_
        "Statistics": {_x000D_
          "CreationDate": "2020-03-31T18:16:33.1844176+02:00",_x000D_
          "LastRefreshDate": "2020-03-31T18:16:33.1854127+02:00",_x000D_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"2020-03-31T18:16:33.1864087+02:00",_x000D_
          "LastRefreshDate": "2020-03-31T18:16:33.1864087+02:00",_x000D_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95241.959999999992_x000D_
          ]_x000D_
        ],_x000D_
        "Statistics": {_x000D_
          "CreationDate": "2020-03-31T18:16:33.1884055+02:00",_x000D_
          "LastRefreshDate": "2020-03-31T18:16:33.1884055+02:00",_x000D_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216682.8_x000D_
          ]_x000D_
        ],_x000D_
        "Statistics": {_x000D_
          "CreationDate": "2020-03-31T18:16:33.1903601+02:00",_x000D_
          "LastRefreshDate": "2020-03-31T18:16:33.1903601+02:00",_x000D_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216682.8_x000D_
          ]_x000D_
        ],_x000D_
        "Statistics": {_x000D_
          "CreationDate": "2020-03-31T18:16:33.1923553+02:00",_x000D_
          "LastRefreshDate": "2020-03-31T18:16:33.1933913+02:00",_x000D_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95241.959999999992_x000D_
          ]_x000D_
        ],_x000D_
        "Statistics": {_x000D_
          "CreationDate": "2020-03-31T18:16:33.1943917+02:00",_x000D_
          "LastRefreshDate": "2020-03-31T18:16:33.1943917+02:00",_x000D_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"2020-03-31T18:16:33.1973422+02:00",_x000D_
          "LastRefreshDate": "2020-03-31T18:16:33.1973422+02:00",_x000D_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216682.8_x000D_
          ]_x000D_
        ],_x000D_
        "Statistics": {_x000D_
          "CreationDate": "2020-03-31T18:16:33.1993754+02:00",_x000D_
          "LastRefreshDate": "2020-03-31T18:16:33.1993754+02:00",_x000D_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95241.959999999992_x000D_
          ]_x000D_
        ],_x000D_
        "Statistics": {_x000D_
          "CreationDate": "2020-03-31T18:16:33.2013828+02:00",_x000D_
          "LastRefreshDate": "2020-03-31T18:16:33.2013828+02:00",_x000D_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95241.959999999992_x000D_
          ]_x000D_
        ],_x000D_
        "Statistics": {_x000D_
          "CreationDate": "2020-03-31T18:19:44.6069659+02:00",_x000D_
          "LastRefreshDate": "2020-03-31T18:19:45.5284754+02:00",_x000D_
          "TotalRefreshCount": 2,_x000D_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"2020-03-31T18:19:44.8333804+02:00",_x000D_
          "LastRefreshDate": "2020-03-31T18:19:45.5304721+02:00",_x000D_
          "TotalRefreshCount": 2,_x000D_
          "CustomInfo": {}_x000D_
        }_x000D_
      },_x000D_
      "25": {_x000D_
        "$type": "Inside.Core.Formula.Definition.DefinitionAC, Inside.Core.Formula",_x000D_
        "ID": 25,_x000D_
        "Results": [_x000D_
          [_x000D_
            216682.8_x000D_
          ]_x000D_
        ],_x000D_
        "Statistics": {_x000D_
          "CreationDate": "2020-03-31T18:19:44.8354022+02:00",_x000D_
          "LastRefreshDate": "2020-03-31T18:19:45.5324655+02:00",_x000D_
          "TotalRefreshCount": 2,_x000D_
          "CustomInfo": {}_x000D_
        }_x000D_
      }_x000D_
    },_x000D_
    "LastID": 25_x000D_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</si>
</sst>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2" fillId="2" borderId="0" xfId="0" applyFont="1" applyFill="1"/>
    <xf numFmtId="49" fontId="4" fillId="3" borderId="0" xfId="0" applyNumberFormat="1" applyFont="1" applyFill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" fontId="4" fillId="3" borderId="0" xfId="0" applyNumberFormat="1" applyFont="1" applyFill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3" fillId="0" borderId="0" xfId="0" applyFont="1"/>
    <xf numFmtId="49" fontId="7" fillId="5" borderId="2" xfId="0" applyNumberFormat="1" applyFont="1" applyFill="1" applyBorder="1" applyAlignment="1">
      <alignment horizontal="left" vertical="center"/>
    </xf>
    <xf numFmtId="49" fontId="7" fillId="5" borderId="3" xfId="0" applyNumberFormat="1" applyFont="1" applyFill="1" applyBorder="1" applyAlignment="1">
      <alignment horizontal="left" vertical="center"/>
    </xf>
    <xf numFmtId="164" fontId="0" fillId="0" borderId="3" xfId="1" applyNumberFormat="1" applyFont="1" applyBorder="1"/>
    <xf numFmtId="164" fontId="0" fillId="0" borderId="4" xfId="0" applyNumberFormat="1" applyBorder="1"/>
    <xf numFmtId="49" fontId="8" fillId="4" borderId="2" xfId="0" applyNumberFormat="1" applyFont="1" applyFill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49" fontId="8" fillId="4" borderId="3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3C61-D6CB-44C4-9105-D1EFB33C9FB5}">
  <dimension ref="A1:D19"/>
  <sheetViews>
    <sheetView tabSelected="1" workbookViewId="0">
      <selection activeCell="B33" sqref="B33"/>
    </sheetView>
  </sheetViews>
  <sheetFormatPr baseColWidth="10" defaultRowHeight="15" x14ac:dyDescent="0.25"/>
  <cols>
    <col min="1" max="1" width="18" customWidth="1"/>
    <col min="3" max="3" width="20.5703125" bestFit="1" customWidth="1"/>
    <col min="4" max="4" width="21.42578125" bestFit="1" customWidth="1"/>
    <col min="7" max="7" width="20" bestFit="1" customWidth="1"/>
    <col min="8" max="8" width="13.7109375" bestFit="1" customWidth="1"/>
    <col min="9" max="9" width="20.28515625" bestFit="1" customWidth="1"/>
    <col min="10" max="10" width="15.85546875" bestFit="1" customWidth="1"/>
    <col min="11" max="11" width="17.85546875" bestFit="1" customWidth="1"/>
  </cols>
  <sheetData>
    <row r="1" spans="1:4" x14ac:dyDescent="0.25">
      <c r="A1" s="4" t="s">
        <v>0</v>
      </c>
      <c r="B1" s="1" t="s">
        <v>8</v>
      </c>
    </row>
    <row r="2" spans="1:4" x14ac:dyDescent="0.25">
      <c r="A2" s="4" t="s">
        <v>1</v>
      </c>
      <c r="B2" s="1" t="s">
        <v>9</v>
      </c>
    </row>
    <row r="3" spans="1:4" x14ac:dyDescent="0.25">
      <c r="A3" s="4" t="s">
        <v>2</v>
      </c>
      <c r="B3" t="s">
        <v>10</v>
      </c>
    </row>
    <row r="5" spans="1:4" x14ac:dyDescent="0.25">
      <c r="D5" s="11" t="s">
        <v>4</v>
      </c>
    </row>
    <row r="6" spans="1:4" x14ac:dyDescent="0.25">
      <c r="C6" s="15" t="s">
        <v>3</v>
      </c>
      <c r="D6" s="2">
        <f>_xll.Assistant.XL.RIK_AC("INF53__;INF01@E=1,S=8,G=0,T=0,P=0:@R=A,S=1009|1,V={0}:R=B,S=1009|2,V={1}:R=C,S=27,V={2}:",$B$1,$B$2,$B$3)</f>
        <v>531680.41919999651</v>
      </c>
    </row>
    <row r="7" spans="1:4" ht="6.75" customHeight="1" x14ac:dyDescent="0.25">
      <c r="D7" s="2"/>
    </row>
    <row r="8" spans="1:4" x14ac:dyDescent="0.25">
      <c r="C8" s="11" t="s">
        <v>7</v>
      </c>
      <c r="D8" s="2">
        <f>D9-D6</f>
        <v>11341.490800003754</v>
      </c>
    </row>
    <row r="9" spans="1:4" x14ac:dyDescent="0.25">
      <c r="C9" s="11" t="s">
        <v>5</v>
      </c>
      <c r="D9" s="2">
        <f>_xll.Assistant.XL.RIK_AC("INF53__;INF01@E=1,S=11,G=0,T=0,P=0:@R=A,S=1009|1,V={0}:R=B,S=1009|2,V={1}:R=C,S=27,V={2}:",$B$1,$B$2,$B$3)</f>
        <v>543021.91000000027</v>
      </c>
    </row>
    <row r="10" spans="1:4" x14ac:dyDescent="0.25">
      <c r="C10" s="11" t="s">
        <v>6</v>
      </c>
      <c r="D10" s="2">
        <f>_xll.Assistant.XL.RIK_AC("INF53__;INF01@E=1,S=12,G=0,T=0,P=0:@R=A,S=1009|1,V={0}:R=B,S=1009|2,V={1}:R=C,S=27,V={2}:",$B$1,$B$2,$B$3)</f>
        <v>543008.19000000029</v>
      </c>
    </row>
    <row r="13" spans="1:4" x14ac:dyDescent="0.25">
      <c r="C13" s="15" t="s">
        <v>13</v>
      </c>
      <c r="D13" s="2">
        <f>_xll.Assistant.XL.RIK_AC("INF53__;INF02@E=1,S=12,G=0,T=0,P=0:@R=A,S=8,V={0}:R=B,S=1500|2,V={1}:R=C,S=53,V={2}:R=D,S=1,V=Avoir client,Facture client:",$B$1,$B$2,$B$3)</f>
        <v>1094069.6000000008</v>
      </c>
    </row>
    <row r="14" spans="1:4" ht="5.25" customHeight="1" x14ac:dyDescent="0.25"/>
    <row r="15" spans="1:4" x14ac:dyDescent="0.25">
      <c r="C15" s="11" t="s">
        <v>11</v>
      </c>
      <c r="D15" s="2">
        <f>_xll.Assistant.XL.RIK_AC("INF53__;INF02@E=1,S=12,G=0,T=0,P=0:@R=A,S=8,V={0}:R=B,S=1500|2,V={1}:R=C,S=53,V={2}:R=D,S=1,V=Avoir client,Facture client:R=E,S=1500|2,V=&lt;&gt;!,&lt;&gt;&lt;NULL&gt;:",$B$1,$B$2,$B$3)</f>
        <v>923202.72000000032</v>
      </c>
    </row>
    <row r="16" spans="1:4" x14ac:dyDescent="0.25">
      <c r="C16" s="11" t="s">
        <v>12</v>
      </c>
      <c r="D16" s="2">
        <f>_xll.Assistant.XL.RIK_AC("INF53__;INF02@E=1,S=12,G=0,T=0,P=0:@R=A,S=8,V={0}:R=B,S=1500|2,V={1}:R=C,S=53,V={2}:R=D,S=1,V=Avoir client,Facture client:R=E,S=1500|2,V=!,&lt;NULL&gt;:",$B$1,$B$2,$B$3)</f>
        <v>170866.88</v>
      </c>
    </row>
    <row r="19" spans="3:4" x14ac:dyDescent="0.25">
      <c r="C19" s="15" t="s">
        <v>14</v>
      </c>
      <c r="D19" s="3">
        <f>D13-D9</f>
        <v>551047.69000000053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1D29-6C89-4A6D-B671-4DC6B436FD0A}">
  <dimension ref="A1:H37414"/>
  <sheetViews>
    <sheetView workbookViewId="0">
      <selection activeCell="B23" sqref="B23"/>
    </sheetView>
  </sheetViews>
  <sheetFormatPr baseColWidth="10" defaultRowHeight="15" x14ac:dyDescent="0.25"/>
  <cols>
    <col min="2" max="2" width="43" bestFit="1" customWidth="1"/>
    <col min="3" max="3" width="13" bestFit="1" customWidth="1"/>
    <col min="4" max="4" width="19.7109375" bestFit="1" customWidth="1"/>
    <col min="5" max="5" width="15.42578125" bestFit="1" customWidth="1"/>
    <col min="6" max="6" width="8.42578125" bestFit="1" customWidth="1"/>
    <col min="7" max="7" width="20" bestFit="1" customWidth="1"/>
    <col min="8" max="8" width="13" bestFit="1" customWidth="1"/>
  </cols>
  <sheetData>
    <row r="1" spans="1:8" x14ac:dyDescent="0.25">
      <c r="A1" s="4" t="s">
        <v>0</v>
      </c>
      <c r="B1" s="1" t="s">
        <v>8</v>
      </c>
    </row>
    <row r="2" spans="1:8" x14ac:dyDescent="0.25">
      <c r="A2" s="4" t="s">
        <v>1</v>
      </c>
      <c r="B2" s="1" t="s">
        <v>9</v>
      </c>
    </row>
    <row r="3" spans="1:8" x14ac:dyDescent="0.25">
      <c r="A3" s="4" t="s">
        <v>2</v>
      </c>
      <c r="B3" t="s">
        <v>10</v>
      </c>
    </row>
    <row r="4" spans="1:8" x14ac:dyDescent="0.25">
      <c r="A4" s="4" t="s">
        <v>21</v>
      </c>
      <c r="B4" s="1" t="s">
        <v>25</v>
      </c>
    </row>
    <row r="7" spans="1:8" x14ac:dyDescent="0.25">
      <c r="C7" s="10" t="s">
        <v>26</v>
      </c>
      <c r="D7" t="str">
        <f>_xll.Assistant.XL.RIK_AL("INF53__2_0_1,F=B='1',U='0',I='0',FN='Calibri',FS='10',FC='#FFFFFF',BC='#008000',AH='1',AV='1',Br=[$top-$bottom],BrS='1',BrC='#778899'_1,C=Total,F=B='1',U='0',I='0',FN='Calibri',FS='10',FC='#000000',BC='#FFFFFF',AH='1',AV"&amp;"='1',Br=[$top-$bottom],BrS='1',BrC='#778899'_0_0_1_1_D=5x5;INF01@E=0,S=16,G=0,T=0,P=0,O=NF='Texte'_B='0'_U='0'_I='0'_FN='Calibri'_FS='10'_FC='#000000'_BC='#FFFFFF'_AH='1'_AV='1'_Br=[]_BrS='0'_BrC='#FFFFFF'_WpT='0':E=1,S="&amp;"8,G=0,T=0,P=0,O=NF='Nombre'_B='0'_U='0'_I='0'_FN='Calibri'_FS='10'_FC='#000000'_BC='#FFFFFF'_AH='3'_AV='1'_Br=[]_BrS='0'_BrC='#FFFFFF'_WpT='0':L=FG,E=1,G=0,T=0,P=0,F=[7]-[8],Y=1,O=NF='Nombre'_B='0'_U='0'_I='0'_FN='Calibr"&amp;"i'_FS='10'_FC='#000000'_BC='#FFFFFF'_AH='3'_AV='1'_Br=[]_BrS='0'_BrC='#FFFFFF'_WpT='0':E=1,S=7,G=0,T=0,P=0,O=NF='Nombre'_B='0'_U='0'_I='0'_FN='Calibri'_FS='10'_FC='#000000'_BC='#FFFFFF'_AH='3'_AV='1'_Br=[]_BrS='0'_BrC='#"&amp;"FFFFFF'_WpT='0':E=1,S=6,G=0,T=0,P=0,O=NF='Nombre'_B='0'_U='0'_I='0'_FN='Calibri'_FS='10'_FC='#000000'_BC='#FFFFFF'_AH='3'_AV='1'_Br=[]_BrS='0'_BrC='#FFFFFF'_WpT='0':@R=A,S=1009|1,V={0}:R=B,S=1009|2,V={1}:R=C,S=27,V={2}:R"&amp;"=D,S=16,V={3}:",$B$1,$B$2,$B$3,$B$4)</f>
        <v/>
      </c>
    </row>
    <row r="8" spans="1:8" x14ac:dyDescent="0.25">
      <c r="D8" s="11" t="s">
        <v>18</v>
      </c>
      <c r="E8" s="11" t="s">
        <v>19</v>
      </c>
      <c r="F8" s="11" t="s">
        <v>23</v>
      </c>
      <c r="G8" s="11" t="s">
        <v>22</v>
      </c>
      <c r="H8" s="11" t="s">
        <v>24</v>
      </c>
    </row>
    <row r="9" spans="1:8" x14ac:dyDescent="0.25">
      <c r="D9" s="5" t="s">
        <v>15</v>
      </c>
      <c r="E9" s="7">
        <v>16379.409999999998</v>
      </c>
      <c r="F9" s="7">
        <v>0</v>
      </c>
      <c r="G9" s="7">
        <v>16379.409999999998</v>
      </c>
      <c r="H9" s="7">
        <v>0</v>
      </c>
    </row>
    <row r="10" spans="1:8" x14ac:dyDescent="0.25">
      <c r="D10" s="5" t="s">
        <v>16</v>
      </c>
      <c r="E10" s="7">
        <v>176759.76420000015</v>
      </c>
      <c r="F10" s="7">
        <v>1194.1998805799999</v>
      </c>
      <c r="G10" s="7">
        <v>177953.96408058016</v>
      </c>
      <c r="H10" s="7">
        <v>0</v>
      </c>
    </row>
    <row r="11" spans="1:8" x14ac:dyDescent="0.25">
      <c r="D11" s="5" t="s">
        <v>20</v>
      </c>
      <c r="E11" s="7">
        <v>338541.24499999499</v>
      </c>
      <c r="F11" s="7">
        <v>-6661.875</v>
      </c>
      <c r="G11" s="7">
        <v>331879.36999999516</v>
      </c>
      <c r="H11" s="7">
        <v>11457.299999999996</v>
      </c>
    </row>
    <row r="12" spans="1:8" x14ac:dyDescent="0.25">
      <c r="D12" s="6" t="s">
        <v>17</v>
      </c>
      <c r="E12" s="8">
        <v>531680.41919999511</v>
      </c>
      <c r="F12" s="8">
        <v>-5467.6751194200006</v>
      </c>
      <c r="G12" s="8">
        <v>526212.7440805753</v>
      </c>
      <c r="H12" s="8">
        <v>11457.299999999996</v>
      </c>
    </row>
    <row r="13" spans="1:8" x14ac:dyDescent="0.25">
      <c r="D13" s="1"/>
      <c r="E13" s="9"/>
      <c r="F13" s="9"/>
      <c r="G13" s="9"/>
      <c r="H13" s="9"/>
    </row>
    <row r="15" spans="1:8" x14ac:dyDescent="0.25">
      <c r="C15" s="10" t="s">
        <v>27</v>
      </c>
    </row>
    <row r="16" spans="1:8" x14ac:dyDescent="0.25">
      <c r="D16" s="12" t="s">
        <v>11</v>
      </c>
      <c r="E16" s="13">
        <f>_xll.Assistant.XL.RIK_AC("INF53__;INF02@E=1,S=12,G=0,T=0,P=0:@R=A,S=8,V={0}:R=B,S=1500|2,V={1}:R=C,S=53,V={2}:R=D,S=1,V=Avoir client,Facture client:R=E,S=1500|2,V=&lt;&gt;!,&lt;&gt;&lt;NULL&gt;:",$B$1,$B$2,$B$3)</f>
        <v>923202.72000000032</v>
      </c>
    </row>
    <row r="17" spans="3:5" x14ac:dyDescent="0.25">
      <c r="D17" s="12" t="s">
        <v>12</v>
      </c>
      <c r="E17" s="13">
        <f>_xll.Assistant.XL.RIK_AC("INF53__;INF02@E=1,S=12,G=0,T=0,P=0:@R=A,S=8,V={0}:R=B,S=1500|2,V={1}:R=C,S=53,V={2}:R=D,S=1,V=Avoir client,Facture client:R=E,S=1500|2,V=!,&lt;NULL&gt;:",$B$1,$B$2,$B$3)</f>
        <v>170866.88</v>
      </c>
    </row>
    <row r="18" spans="3:5" ht="6" customHeight="1" x14ac:dyDescent="0.25"/>
    <row r="19" spans="3:5" x14ac:dyDescent="0.25">
      <c r="D19" s="17" t="s">
        <v>28</v>
      </c>
      <c r="E19" s="13">
        <f>_xll.Assistant.XL.RIK_AC("INF53__;INF02@E=1,S=12,G=0,T=0,P=0:@R=A,S=8,V={0}:R=B,S=1500|2,V={1}:R=C,S=53,V={2}:R=D,S=1,V=Avoir client,Facture client:",$B$1,$B$2,$B$3)</f>
        <v>1094069.6000000008</v>
      </c>
    </row>
    <row r="22" spans="3:5" x14ac:dyDescent="0.25">
      <c r="C22" s="10" t="s">
        <v>29</v>
      </c>
    </row>
    <row r="23" spans="3:5" x14ac:dyDescent="0.25">
      <c r="D23" s="17" t="s">
        <v>3</v>
      </c>
      <c r="E23" s="13">
        <f>_xll.Assistant.XL.RIK_AC("INF53__;INF01@E=1,S=8,G=0,T=0,P=0:@R=A,S=1009|1,V={0}:R=B,S=1009|2,V={1}:R=C,S=27,V={2}:",$B$1,$B$2,$B$3)</f>
        <v>531680.41919999651</v>
      </c>
    </row>
    <row r="24" spans="3:5" x14ac:dyDescent="0.25">
      <c r="D24" s="12" t="s">
        <v>7</v>
      </c>
      <c r="E24" s="13">
        <f>E25-E23</f>
        <v>11341.490800003754</v>
      </c>
    </row>
    <row r="25" spans="3:5" x14ac:dyDescent="0.25">
      <c r="D25" s="12" t="s">
        <v>5</v>
      </c>
      <c r="E25" s="13">
        <f>_xll.Assistant.XL.RIK_AC("INF53__;INF01@E=1,S=11,G=0,T=0,P=0:@R=A,S=1009|1,V={0}:R=B,S=1009|2,V={1}:R=C,S=27,V={2}:",$B$1,$B$2,$B$3)</f>
        <v>543021.91000000027</v>
      </c>
    </row>
    <row r="26" spans="3:5" ht="15.75" thickBot="1" x14ac:dyDescent="0.3"/>
    <row r="27" spans="3:5" ht="15.75" thickBot="1" x14ac:dyDescent="0.3">
      <c r="D27" s="16" t="s">
        <v>14</v>
      </c>
      <c r="E27" s="14">
        <f>E19-E25</f>
        <v>551047.69000000053</v>
      </c>
    </row>
    <row r="37414" spans="4:4" x14ac:dyDescent="0.25">
      <c r="D37414" s="1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2B592-1494-4320-BCD6-E8D4D5202270}">
  <dimension ref="A1:D3"/>
  <sheetViews>
    <sheetView workbookViewId="0"/>
  </sheetViews>
  <sheetFormatPr baseColWidth="10" defaultRowHeight="15" x14ac:dyDescent="0.25"/>
  <sheetData>
    <row r="1" spans="1:4" ht="409.5" x14ac:dyDescent="0.25">
      <c r="A1" s="18" t="s">
        <v>30</v>
      </c>
      <c r="B1" s="18" t="s">
        <v>31</v>
      </c>
      <c r="C1" s="18" t="s">
        <v>33</v>
      </c>
      <c r="D1" s="18" t="s">
        <v>35</v>
      </c>
    </row>
    <row r="2" spans="1:4" ht="225" x14ac:dyDescent="0.25">
      <c r="A2" s="18" t="s">
        <v>32</v>
      </c>
    </row>
    <row r="3" spans="1:4" ht="225" x14ac:dyDescent="0.25">
      <c r="A3" s="1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 Période</vt:lpstr>
      <vt:lpstr>Détaillé type élmts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2020-03-31T14:41:00Z</dcterms:created>
  <dcterms:modified xsi:type="dcterms:W3CDTF">2020-03-31T16:21:41Z</dcterms:modified>
</cp:coreProperties>
</file>